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k-ransom\Documents\PLANSTRATEGI\"/>
    </mc:Choice>
  </mc:AlternateContent>
  <xr:revisionPtr revIDLastSave="0" documentId="8_{F8AE20BC-2533-40DC-8864-1FE51D2906E4}" xr6:coauthVersionLast="45" xr6:coauthVersionMax="45" xr10:uidLastSave="{00000000-0000-0000-0000-000000000000}"/>
  <bookViews>
    <workbookView xWindow="-25395" yWindow="2190" windowWidth="20070" windowHeight="12390" xr2:uid="{00000000-000D-0000-FFFF-FFFF00000000}"/>
  </bookViews>
  <sheets>
    <sheet name="Ark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34" i="1"/>
  <c r="C13" i="1"/>
  <c r="C17" i="1"/>
  <c r="J6" i="1"/>
  <c r="J7" i="1"/>
  <c r="J8" i="1"/>
  <c r="J9" i="1"/>
  <c r="J10" i="1"/>
  <c r="J11" i="1"/>
  <c r="J12" i="1"/>
  <c r="J4" i="1"/>
  <c r="J15" i="1"/>
  <c r="J19" i="1"/>
  <c r="J20" i="1"/>
  <c r="J21" i="1"/>
  <c r="J22" i="1"/>
  <c r="J23" i="1"/>
  <c r="J26" i="1"/>
  <c r="J27" i="1"/>
  <c r="J28" i="1"/>
  <c r="J29" i="1"/>
  <c r="J30" i="1"/>
  <c r="J31" i="1"/>
  <c r="J47" i="1"/>
  <c r="J48" i="1"/>
  <c r="J49" i="1"/>
  <c r="J50" i="1"/>
  <c r="J51" i="1"/>
  <c r="J52" i="1"/>
  <c r="J53" i="1"/>
  <c r="J54" i="1"/>
  <c r="J55" i="1"/>
  <c r="J71" i="1"/>
  <c r="J72" i="1"/>
  <c r="J73" i="1"/>
  <c r="J74" i="1"/>
  <c r="J75" i="1"/>
  <c r="J76" i="1"/>
  <c r="J77" i="1"/>
  <c r="J78" i="1"/>
  <c r="J79" i="1"/>
</calcChain>
</file>

<file path=xl/sharedStrings.xml><?xml version="1.0" encoding="utf-8"?>
<sst xmlns="http://schemas.openxmlformats.org/spreadsheetml/2006/main" count="470" uniqueCount="209">
  <si>
    <t>Sted</t>
  </si>
  <si>
    <t>størrelse</t>
  </si>
  <si>
    <t>INN/UT</t>
  </si>
  <si>
    <t>Kommentar</t>
  </si>
  <si>
    <t>OP1</t>
  </si>
  <si>
    <t>OP2</t>
  </si>
  <si>
    <t>Gimle</t>
  </si>
  <si>
    <t>Iddeveien</t>
  </si>
  <si>
    <t>Fra</t>
  </si>
  <si>
    <t>Kom plan 2011/reguleringsplan</t>
  </si>
  <si>
    <t>BA1</t>
  </si>
  <si>
    <t>B11</t>
  </si>
  <si>
    <t>B13</t>
  </si>
  <si>
    <t>B18</t>
  </si>
  <si>
    <t>B24</t>
  </si>
  <si>
    <t>Raveien</t>
  </si>
  <si>
    <t>Kommuneplan 2003</t>
  </si>
  <si>
    <t>Tistedal Vest</t>
  </si>
  <si>
    <t>Nybo-Korpås</t>
  </si>
  <si>
    <t>Vold Skog</t>
  </si>
  <si>
    <t>Fra reguleringsplan</t>
  </si>
  <si>
    <t>Nr Areal</t>
  </si>
  <si>
    <t>Brønnhøyden</t>
  </si>
  <si>
    <t>Måstad</t>
  </si>
  <si>
    <t>Hovsveien 37-39</t>
  </si>
  <si>
    <t>Hovsveien 35-37</t>
  </si>
  <si>
    <t>Atomveien</t>
  </si>
  <si>
    <t>Midtstuveien</t>
  </si>
  <si>
    <t>Stenerød Øst/Ulvås</t>
  </si>
  <si>
    <t>Oreid</t>
  </si>
  <si>
    <t>Øberg Skole</t>
  </si>
  <si>
    <t>Folkvang skole</t>
  </si>
  <si>
    <t>Hovsveien 37</t>
  </si>
  <si>
    <t>Grimsrødhøgda</t>
  </si>
  <si>
    <t>Studboliger Remmen</t>
  </si>
  <si>
    <t>UT</t>
  </si>
  <si>
    <t>INN</t>
  </si>
  <si>
    <t>Arealer som skal ut</t>
  </si>
  <si>
    <t>Tiltak som påvirker Arealregnskapet</t>
  </si>
  <si>
    <t>Tiltak som ikke berører tettstedstedet</t>
  </si>
  <si>
    <t>ja</t>
  </si>
  <si>
    <t>Ja</t>
  </si>
  <si>
    <t>Næringsområde</t>
  </si>
  <si>
    <t>Defineres nå i planen</t>
  </si>
  <si>
    <t>B30</t>
  </si>
  <si>
    <t>B31</t>
  </si>
  <si>
    <t>Bergheim</t>
  </si>
  <si>
    <t>B1</t>
  </si>
  <si>
    <t>Sponvika</t>
  </si>
  <si>
    <t>B4</t>
  </si>
  <si>
    <t>Leiren</t>
  </si>
  <si>
    <t>Kom Plan 2011/reguleringsplan</t>
  </si>
  <si>
    <t>Vurdering om deler av planen kan reguleres. Spesielt ned mot Gamle Svinesundvei. Lage Buffer mot nytt næringsområde. Kan gi området en tettere opplevelse. Vedlikeholdsbebyggelse i tråd med f.plan.</t>
  </si>
  <si>
    <t>B3</t>
  </si>
  <si>
    <t>B2</t>
  </si>
  <si>
    <t>B6</t>
  </si>
  <si>
    <t>Strupe</t>
  </si>
  <si>
    <t>Lages rekkefølgebestemmelse. Området skal ikke bygges ut før skolekapasitet er sikret i området. NR 195 og B32 skal være utbygd</t>
  </si>
  <si>
    <t>B7</t>
  </si>
  <si>
    <t>Områder fra 2011 planen eller tidligere</t>
  </si>
  <si>
    <t>B10</t>
  </si>
  <si>
    <t>Marienlyst</t>
  </si>
  <si>
    <t>Vurders tatt ut hvis grunneier ikke vil realisere</t>
  </si>
  <si>
    <t>B15</t>
  </si>
  <si>
    <t>Oreid/Lilja</t>
  </si>
  <si>
    <t>Området som er eid av Oreid utvikling kan utbygges når skolekapasitet er sikret og felt B16 er utbygd.</t>
  </si>
  <si>
    <t>Det er ikke ønske om boligbygging sør for Sponvikaveien</t>
  </si>
  <si>
    <t>B5</t>
  </si>
  <si>
    <t>Remmen</t>
  </si>
  <si>
    <t>Lages rekkefølgebestemmelse. Reguleringsplan Remmen Kunnskapspark (boligdelen) og Reguleringsplan Englekor skal være utbygd før resterende del kan bybbes ut.</t>
  </si>
  <si>
    <t>Arealer som skal inn</t>
  </si>
  <si>
    <t>Innspill 2011</t>
  </si>
  <si>
    <t>Fra KU</t>
  </si>
  <si>
    <t>Området ligger på dyrket mark. Ikke i tråd med føringene fra samfunnsplanen</t>
  </si>
  <si>
    <t>Området ligger i nedkant av et større område som har ustabil grunn. Bør ikke bygges ut på grunn av dette.</t>
  </si>
  <si>
    <t xml:space="preserve">Det er foretatt grunnundersøkelser av området som viser at store deler av området har ustabil grunn. Gjenværende områder er ikke anbefalt å bygge ut. </t>
  </si>
  <si>
    <t>Kommuneplan 2011</t>
  </si>
  <si>
    <t>Under kraftlinja - anbefales å tas ut da området er lite og vil vanskelig å bygge ut.</t>
  </si>
  <si>
    <t>Området er et "glemt" område fra kommuneplan 2011.Området tas inn og det lages rekkefølgebestemmelse på at det ikke utbygges før Brattås er ferdig utbygd. Skolekapasitet skal også vurderes før utbygging.</t>
  </si>
  <si>
    <t>Den delen som ligger inne i kommuneplan 2011 anbefales å bli liggende. Fra KU</t>
  </si>
  <si>
    <t>Innspill 2003/ Kommuneplan 2011/ innspill 2020</t>
  </si>
  <si>
    <t>Innspill 2020</t>
  </si>
  <si>
    <t>Påvirker Tettstedsgrensen</t>
  </si>
  <si>
    <t>Innspill 2020 og KU-vurdert</t>
  </si>
  <si>
    <t>Lages rekkefølgebestemmelse. Området skal ikke bygges ut før skolekapasitet er sikret i området. NR 195 og B32 skal være utbygd. Deler av området som er dyrket mark tas ut.</t>
  </si>
  <si>
    <t>Knardalsåsen III</t>
  </si>
  <si>
    <t>Styringsgruppas behandling</t>
  </si>
  <si>
    <t>Tas ut av planen</t>
  </si>
  <si>
    <t>Beslutning</t>
  </si>
  <si>
    <t>Enstemmig</t>
  </si>
  <si>
    <t>Behandling møte</t>
  </si>
  <si>
    <t>Tas inn i planen</t>
  </si>
  <si>
    <t>Nye områder som er vurdert av styringsgruppa</t>
  </si>
  <si>
    <t>Tas ikke til følge</t>
  </si>
  <si>
    <t>Dekt av reguleringsplan. Ikke behov å forets endring.</t>
  </si>
  <si>
    <t>Tilgjengelig areal i forhold til arealpott.</t>
  </si>
  <si>
    <t>Næringsområdet sees i sammenheng med varslet oppstart av reguleringsområde.</t>
  </si>
  <si>
    <t>Tas ut av planen. Kommuneplanens endres til LNF. Går foran reguleringsplan</t>
  </si>
  <si>
    <t>Vedtatt 4 for (Ap, MDD, Sv,H) 1 mot (H)</t>
  </si>
  <si>
    <t>Områder fra 2011 planen som er vurdert av styringsgruppa</t>
  </si>
  <si>
    <t>F1</t>
  </si>
  <si>
    <t>Mørvika</t>
  </si>
  <si>
    <t>F2</t>
  </si>
  <si>
    <t>F3</t>
  </si>
  <si>
    <t>Røssneskilen</t>
  </si>
  <si>
    <t>N4</t>
  </si>
  <si>
    <t>fritid</t>
  </si>
  <si>
    <t>Næring</t>
  </si>
  <si>
    <t>N1</t>
  </si>
  <si>
    <t>N2</t>
  </si>
  <si>
    <t>Svinesund</t>
  </si>
  <si>
    <t>B8</t>
  </si>
  <si>
    <t>Bolig</t>
  </si>
  <si>
    <t>B12</t>
  </si>
  <si>
    <t>Tistedal</t>
  </si>
  <si>
    <t>N10</t>
  </si>
  <si>
    <t>Sommero</t>
  </si>
  <si>
    <t>B20</t>
  </si>
  <si>
    <t>Hovsveien Nord</t>
  </si>
  <si>
    <t>B22</t>
  </si>
  <si>
    <t>Eskeviken</t>
  </si>
  <si>
    <t>B23</t>
  </si>
  <si>
    <t>Framtidige områder fra 2011 planen som ikke er bygd ut (Noen er ferdig regulerte) og ikke nevnt i denne listen er ikke vurdert av styringsgruppen. Disse områdene er:</t>
  </si>
  <si>
    <t>B26</t>
  </si>
  <si>
    <t>Ystehede</t>
  </si>
  <si>
    <t>F4</t>
  </si>
  <si>
    <t>Sanderød</t>
  </si>
  <si>
    <t>N12</t>
  </si>
  <si>
    <t>Prestebakke</t>
  </si>
  <si>
    <t>B32</t>
  </si>
  <si>
    <t>Brekkerød 3</t>
  </si>
  <si>
    <t>SH1</t>
  </si>
  <si>
    <t>Småbåthavn</t>
  </si>
  <si>
    <t>Tyska/Hollenderen</t>
  </si>
  <si>
    <t>N11a</t>
  </si>
  <si>
    <t>Svingen</t>
  </si>
  <si>
    <t>N11b</t>
  </si>
  <si>
    <t>Flingtorp</t>
  </si>
  <si>
    <t>Fengsel</t>
  </si>
  <si>
    <t>STATUS</t>
  </si>
  <si>
    <t>To eldre hytter,  regulert 4 hytter ubebygd</t>
  </si>
  <si>
    <t>Regulert ikke bebygd (19 tomter)</t>
  </si>
  <si>
    <t>Ikke regulert/Ubebygd</t>
  </si>
  <si>
    <t>Regulert/ikke bebygd</t>
  </si>
  <si>
    <t>Ikke regulert/ubebygd</t>
  </si>
  <si>
    <t xml:space="preserve">Regulert ikke bebygd </t>
  </si>
  <si>
    <t>B28</t>
  </si>
  <si>
    <t>Under regulering/Ubebygd</t>
  </si>
  <si>
    <t>Regulert/under utbygging</t>
  </si>
  <si>
    <t>Regulert ikke bebygd</t>
  </si>
  <si>
    <t>Regulert ikke bebygd (1 bolig påbegynt)</t>
  </si>
  <si>
    <t>Tomteestimat*</t>
  </si>
  <si>
    <t>Tomteestimatet* (Boliger) er gjort ut fra størrelse på området. Kan variere mye hvis man velger annen boligtypologi. Eks kan et areal på 3 da bli 3 - 20 boliger. Eks. Mattistomta i Tistedal.</t>
  </si>
  <si>
    <t>Styringsgruppa diskuterte og vedtok avstemming. 3 (Holt, Ekornes, Bangsmoenfor) å ta ut 2 (Tafjord, Løchen)for å la ligge i planen.</t>
  </si>
  <si>
    <t>3 for 2 mot Tas Ut</t>
  </si>
  <si>
    <t>Enstemmig ut</t>
  </si>
  <si>
    <t>Reguleringsplaner som tas med</t>
  </si>
  <si>
    <t>Brattås nord</t>
  </si>
  <si>
    <t>Reguleringsforslag</t>
  </si>
  <si>
    <t>Areal som er tilgjengelig</t>
  </si>
  <si>
    <t>Overføres arealkvota</t>
  </si>
  <si>
    <t>Enstemmig inn</t>
  </si>
  <si>
    <t>Ikke inn</t>
  </si>
  <si>
    <t>Enstemmig ikke inn</t>
  </si>
  <si>
    <t>Ikke inn/Dvs tas ut likt reguleringsområdet.</t>
  </si>
  <si>
    <t>Enstemmig Inn</t>
  </si>
  <si>
    <t>4 for 1 mot Tas ut</t>
  </si>
  <si>
    <t>inn - justeres</t>
  </si>
  <si>
    <t>TAS UT</t>
  </si>
  <si>
    <t>BLIR LIGGENDE</t>
  </si>
  <si>
    <t>Vedtak Oreid 3 mot 2 for ut. Øvrig enstemmig.</t>
  </si>
  <si>
    <t>Areal som påvirker regnskap</t>
  </si>
  <si>
    <t>Inn/ut</t>
  </si>
  <si>
    <t>Hollenderen</t>
  </si>
  <si>
    <t>Som 2011</t>
  </si>
  <si>
    <t>Omfatter 179/4, 179/20 og 179/40</t>
  </si>
  <si>
    <t>Blir liggende</t>
  </si>
  <si>
    <t>Tas ut</t>
  </si>
  <si>
    <t>v</t>
  </si>
  <si>
    <t>Justere arealet</t>
  </si>
  <si>
    <t>omdefinering av formål bygg/anlegg</t>
  </si>
  <si>
    <t>Settes i spill - Kan veksles ut mot bedre egnede områder i sponvika. Eks deler av 189</t>
  </si>
  <si>
    <t>Deler av området er en del av varslet reguleringsområde. Vurdere gjenstående område av opprinnelig plan B4 flyttes mot B1/Sponvika. Samlet. Det ble foretatt avstemming og 4 (Holt, Ekornes, Bangsmoen, Tafjord) stemte for og1 (Løchen) stemte mot. Stemmeforklaring R. Løchen</t>
  </si>
  <si>
    <t>Styringsgruppa diskuterte rekkefølgebestemmelser og vedtok avstemming. 4 (Holt, Ekornes, Bangsmoen, Tafjord for) å ta ut 1 ( Løchen)for rekkefølge. Blir liggende i planen.</t>
  </si>
  <si>
    <t>Vedtatt 4 for (Ap, MDD, Sv,H) 1 mot (H) rekkefølge - enstemmig å ligge i plan.</t>
  </si>
  <si>
    <t>Dyrket mark av B 15 tas ut av området (Om lag 23 da). Område som gjelder Reguleringsplan Oreid II tas ut. Byggeområde Nord og Øst for kraftgata blir liggende i planen. 3 (Holt, Ekornes, Bangsmoenfor) å ta ut 2 (Tafjord, Løchen)for å la ligge i planen.</t>
  </si>
  <si>
    <t>3 (Holt, Ekornes, Bangsmoenfor) å ta ut 2 (Tafjord, Løchen)for å la ligge i planen.</t>
  </si>
  <si>
    <t>Fra Ragnhild</t>
  </si>
  <si>
    <t>Billebakken</t>
  </si>
  <si>
    <t>Grimsrød gård</t>
  </si>
  <si>
    <t>Nordby</t>
  </si>
  <si>
    <t>Vil ha KU på</t>
  </si>
  <si>
    <t>Skansen II</t>
  </si>
  <si>
    <t>Norstedts område lerdalen</t>
  </si>
  <si>
    <t>Sette av 120 d inkl 10 d samfunnsfunksj</t>
  </si>
  <si>
    <t>enstemmig</t>
  </si>
  <si>
    <t>falt</t>
  </si>
  <si>
    <t>inn</t>
  </si>
  <si>
    <t>3 (Holt, Ekornes, Bangsmoen) for å ta ut 2 (Tafjord, Løchen)for å la ligge i planen.</t>
  </si>
  <si>
    <t>2 (Tafjord, Løchen) for å ta inn. 3 (Holt, Ekornes, Bangsmoenfor) mot. Tas ikke inn.</t>
  </si>
  <si>
    <t>avventes. Admin ser på mindre areal</t>
  </si>
  <si>
    <t>Vi ser på mindre areal.</t>
  </si>
  <si>
    <t>3 (Holt, Ekornes, Bangsmoenfor) stemte for å ta ut område likt reguleringsplanforslaget av B15, 2 (Tafjord, Løchen)for å la dette ligge i planen.</t>
  </si>
  <si>
    <t>4 for å se i sammenheng med innspill 189, 1 mot  Tas inn</t>
  </si>
  <si>
    <t>Administrasjonen får i oppgave å se området i sammenheng med innspill 189, Det er ønskelig med areal på 75 daa samlet.. Det ble foretatt avstemming og 4 (Holt, Ekornes, Bangsmoen, Tafjord) stemte for og1 (Løchen) stemte mot. Tilleggsarealet størrelse skal diskuteres videre. R. Løchen mente at hele arealet fra innspill 189 skulle tas inn.</t>
  </si>
  <si>
    <t>Blir liggende - er innenfor sentrumsplanens område.</t>
  </si>
  <si>
    <t>Tatt til Orientering</t>
  </si>
  <si>
    <t>Forslag som styringsgruppa behandlet 3. juni 2020</t>
  </si>
  <si>
    <t>Området sees i sammenheng med flere områder tilhørende Kongeveien skolekrets.Tas inn i planen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</si>
</sst>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4" borderId="0" xfId="0" applyFill="1"/>
    <xf numFmtId="1" fontId="0" fillId="0" borderId="0" xfId="0" applyNumberFormat="1"/>
    <xf numFmtId="1" fontId="0" fillId="3" borderId="0" xfId="0" applyNumberFormat="1" applyFill="1"/>
    <xf numFmtId="0" fontId="0" fillId="2" borderId="1" xfId="0" applyFill="1" applyBorder="1" applyAlignment="1">
      <alignment wrapText="1"/>
    </xf>
    <xf numFmtId="0" fontId="0" fillId="2" borderId="0" xfId="0" applyFill="1"/>
    <xf numFmtId="49" fontId="0" fillId="2" borderId="6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17" xfId="0" applyBorder="1" applyAlignment="1">
      <alignment wrapText="1"/>
    </xf>
    <xf numFmtId="0" fontId="0" fillId="0" borderId="3" xfId="0" applyBorder="1" applyAlignment="1">
      <alignment wrapText="1"/>
    </xf>
    <xf numFmtId="49" fontId="0" fillId="2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49" fontId="0" fillId="0" borderId="1" xfId="1" applyNumberFormat="1" applyFont="1" applyBorder="1" applyAlignment="1">
      <alignment wrapText="1"/>
    </xf>
    <xf numFmtId="49" fontId="0" fillId="0" borderId="17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49" fontId="0" fillId="2" borderId="18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49" fontId="0" fillId="2" borderId="9" xfId="0" applyNumberFormat="1" applyFill="1" applyBorder="1" applyAlignment="1">
      <alignment wrapText="1"/>
    </xf>
    <xf numFmtId="49" fontId="0" fillId="2" borderId="0" xfId="0" applyNumberFormat="1" applyFill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 wrapText="1"/>
    </xf>
    <xf numFmtId="0" fontId="2" fillId="4" borderId="0" xfId="0" applyFont="1" applyFill="1" applyAlignment="1">
      <alignment horizontal="center" vertical="center" wrapText="1"/>
    </xf>
    <xf numFmtId="16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49" fontId="4" fillId="0" borderId="8" xfId="0" applyNumberFormat="1" applyFont="1" applyBorder="1" applyAlignment="1">
      <alignment wrapText="1"/>
    </xf>
    <xf numFmtId="0" fontId="0" fillId="5" borderId="3" xfId="0" applyFill="1" applyBorder="1" applyAlignment="1">
      <alignment wrapText="1"/>
    </xf>
    <xf numFmtId="49" fontId="0" fillId="5" borderId="3" xfId="0" applyNumberFormat="1" applyFill="1" applyBorder="1" applyAlignment="1">
      <alignment wrapText="1"/>
    </xf>
    <xf numFmtId="49" fontId="0" fillId="5" borderId="4" xfId="0" applyNumberFormat="1" applyFill="1" applyBorder="1" applyAlignment="1">
      <alignment wrapText="1"/>
    </xf>
    <xf numFmtId="0" fontId="0" fillId="5" borderId="0" xfId="0" applyFill="1"/>
    <xf numFmtId="0" fontId="2" fillId="5" borderId="0" xfId="0" applyFont="1" applyFill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5" borderId="2" xfId="0" applyFill="1" applyBorder="1" applyAlignment="1">
      <alignment wrapText="1"/>
    </xf>
    <xf numFmtId="1" fontId="0" fillId="0" borderId="0" xfId="0" applyNumberForma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5" borderId="3" xfId="0" applyFill="1" applyBorder="1" applyAlignment="1">
      <alignment horizontal="left" wrapText="1"/>
    </xf>
    <xf numFmtId="49" fontId="0" fillId="4" borderId="3" xfId="0" applyNumberFormat="1" applyFill="1" applyBorder="1" applyAlignment="1">
      <alignment horizontal="center" wrapText="1"/>
    </xf>
    <xf numFmtId="49" fontId="0" fillId="4" borderId="4" xfId="0" applyNumberForma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  <xf numFmtId="49" fontId="0" fillId="2" borderId="6" xfId="0" applyNumberForma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49" fontId="0" fillId="2" borderId="13" xfId="0" applyNumberFormat="1" applyFill="1" applyBorder="1" applyAlignment="1">
      <alignment horizontal="center" wrapText="1"/>
    </xf>
    <xf numFmtId="49" fontId="0" fillId="2" borderId="11" xfId="0" applyNumberForma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2" borderId="5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3"/>
  <sheetViews>
    <sheetView tabSelected="1" topLeftCell="A73" zoomScale="90" zoomScaleNormal="90" workbookViewId="0">
      <selection activeCell="L15" sqref="L15"/>
    </sheetView>
  </sheetViews>
  <sheetFormatPr baseColWidth="10" defaultRowHeight="15" x14ac:dyDescent="0.25"/>
  <cols>
    <col min="1" max="1" width="11.5703125" style="1"/>
    <col min="2" max="2" width="23.28515625" style="1" customWidth="1"/>
    <col min="3" max="3" width="9.5703125" style="1" customWidth="1"/>
    <col min="4" max="4" width="25.7109375" style="1" customWidth="1"/>
    <col min="5" max="5" width="9.28515625" style="1" customWidth="1"/>
    <col min="6" max="6" width="14.7109375" style="1" customWidth="1"/>
    <col min="7" max="7" width="34.7109375" style="1" customWidth="1"/>
    <col min="8" max="8" width="23.42578125" style="12" customWidth="1"/>
    <col min="9" max="9" width="11.140625" style="29" customWidth="1"/>
    <col min="10" max="10" width="12.85546875" customWidth="1"/>
    <col min="11" max="11" width="11.5703125" style="35"/>
    <col min="12" max="12" width="34.5703125" customWidth="1"/>
  </cols>
  <sheetData>
    <row r="1" spans="1:12" s="6" customFormat="1" x14ac:dyDescent="0.25">
      <c r="A1" s="60" t="s">
        <v>38</v>
      </c>
      <c r="B1" s="61"/>
      <c r="C1" s="61"/>
      <c r="D1" s="61"/>
      <c r="E1" s="61"/>
      <c r="F1" s="61"/>
      <c r="G1" s="61"/>
      <c r="H1" s="50" t="s">
        <v>90</v>
      </c>
      <c r="I1" s="51"/>
      <c r="K1" s="33"/>
    </row>
    <row r="2" spans="1:12" ht="28.9" customHeight="1" x14ac:dyDescent="0.25">
      <c r="A2" s="22"/>
      <c r="B2" s="9"/>
      <c r="C2" s="9"/>
      <c r="D2" s="9"/>
      <c r="E2" s="9"/>
      <c r="F2" s="9" t="s">
        <v>82</v>
      </c>
      <c r="G2" s="9"/>
      <c r="H2" s="15" t="s">
        <v>86</v>
      </c>
      <c r="I2" s="11" t="s">
        <v>88</v>
      </c>
      <c r="J2" s="10" t="s">
        <v>151</v>
      </c>
      <c r="K2" s="34">
        <v>43992</v>
      </c>
      <c r="L2" s="30"/>
    </row>
    <row r="3" spans="1:12" x14ac:dyDescent="0.25">
      <c r="A3" s="23" t="s">
        <v>21</v>
      </c>
      <c r="B3" s="3" t="s">
        <v>0</v>
      </c>
      <c r="C3" s="3" t="s">
        <v>1</v>
      </c>
      <c r="D3" s="3" t="s">
        <v>8</v>
      </c>
      <c r="E3" s="3" t="s">
        <v>2</v>
      </c>
      <c r="F3" s="3"/>
      <c r="G3" s="3" t="s">
        <v>3</v>
      </c>
      <c r="H3" s="16"/>
      <c r="I3" s="11"/>
      <c r="J3">
        <v>0.4</v>
      </c>
    </row>
    <row r="4" spans="1:12" ht="105" x14ac:dyDescent="0.25">
      <c r="A4" s="23" t="s">
        <v>4</v>
      </c>
      <c r="B4" s="3" t="s">
        <v>6</v>
      </c>
      <c r="C4" s="3">
        <v>32.299999999999997</v>
      </c>
      <c r="D4" s="3" t="s">
        <v>9</v>
      </c>
      <c r="E4" s="3" t="s">
        <v>35</v>
      </c>
      <c r="F4" s="3" t="s">
        <v>40</v>
      </c>
      <c r="G4" s="3" t="s">
        <v>73</v>
      </c>
      <c r="H4" s="17" t="s">
        <v>153</v>
      </c>
      <c r="I4" s="11" t="s">
        <v>154</v>
      </c>
      <c r="J4" s="7">
        <f>SUM(C4*0.8/J3)</f>
        <v>64.599999999999994</v>
      </c>
      <c r="K4" s="35" t="s">
        <v>178</v>
      </c>
    </row>
    <row r="5" spans="1:12" ht="45" x14ac:dyDescent="0.25">
      <c r="A5" s="23" t="s">
        <v>5</v>
      </c>
      <c r="B5" s="3" t="s">
        <v>7</v>
      </c>
      <c r="C5" s="3">
        <v>57.5</v>
      </c>
      <c r="D5" s="3" t="s">
        <v>9</v>
      </c>
      <c r="E5" s="3" t="s">
        <v>35</v>
      </c>
      <c r="F5" s="3" t="s">
        <v>40</v>
      </c>
      <c r="G5" s="3" t="s">
        <v>73</v>
      </c>
      <c r="H5" s="17" t="s">
        <v>87</v>
      </c>
      <c r="I5" s="11" t="s">
        <v>155</v>
      </c>
      <c r="J5" s="7">
        <v>0</v>
      </c>
      <c r="K5" s="35" t="s">
        <v>178</v>
      </c>
    </row>
    <row r="6" spans="1:12" ht="105" x14ac:dyDescent="0.25">
      <c r="A6" s="23" t="s">
        <v>10</v>
      </c>
      <c r="B6" s="3" t="s">
        <v>6</v>
      </c>
      <c r="C6" s="3">
        <v>21.1</v>
      </c>
      <c r="D6" s="3" t="s">
        <v>9</v>
      </c>
      <c r="E6" s="3" t="s">
        <v>35</v>
      </c>
      <c r="F6" s="3" t="s">
        <v>40</v>
      </c>
      <c r="G6" s="3" t="s">
        <v>73</v>
      </c>
      <c r="H6" s="17" t="s">
        <v>153</v>
      </c>
      <c r="I6" s="11" t="s">
        <v>154</v>
      </c>
      <c r="J6" s="7">
        <f t="shared" ref="J6:J12" si="0">SUM(C6*0.8/0.4)</f>
        <v>42.2</v>
      </c>
      <c r="K6" s="35" t="s">
        <v>178</v>
      </c>
    </row>
    <row r="7" spans="1:12" ht="45" x14ac:dyDescent="0.25">
      <c r="A7" s="23" t="s">
        <v>11</v>
      </c>
      <c r="B7" s="3" t="s">
        <v>15</v>
      </c>
      <c r="C7" s="3">
        <v>41.9</v>
      </c>
      <c r="D7" s="3" t="s">
        <v>16</v>
      </c>
      <c r="E7" s="3" t="s">
        <v>35</v>
      </c>
      <c r="F7" s="3"/>
      <c r="G7" s="3" t="s">
        <v>74</v>
      </c>
      <c r="H7" s="16" t="s">
        <v>87</v>
      </c>
      <c r="I7" s="11" t="s">
        <v>155</v>
      </c>
      <c r="J7" s="7">
        <f t="shared" si="0"/>
        <v>83.8</v>
      </c>
      <c r="K7" s="35" t="s">
        <v>178</v>
      </c>
    </row>
    <row r="8" spans="1:12" ht="30" x14ac:dyDescent="0.25">
      <c r="A8" s="23" t="s">
        <v>12</v>
      </c>
      <c r="B8" s="3" t="s">
        <v>17</v>
      </c>
      <c r="C8" s="3">
        <v>85.1</v>
      </c>
      <c r="D8" s="3" t="s">
        <v>16</v>
      </c>
      <c r="E8" s="3" t="s">
        <v>35</v>
      </c>
      <c r="F8" s="3"/>
      <c r="G8" s="3"/>
      <c r="H8" s="16" t="s">
        <v>87</v>
      </c>
      <c r="I8" s="11" t="s">
        <v>155</v>
      </c>
      <c r="J8" s="7">
        <f t="shared" si="0"/>
        <v>170.2</v>
      </c>
      <c r="K8" s="35" t="s">
        <v>178</v>
      </c>
    </row>
    <row r="9" spans="1:12" ht="30" x14ac:dyDescent="0.25">
      <c r="A9" s="23" t="s">
        <v>13</v>
      </c>
      <c r="B9" s="3" t="s">
        <v>7</v>
      </c>
      <c r="C9" s="3">
        <v>28.5</v>
      </c>
      <c r="D9" s="3" t="s">
        <v>16</v>
      </c>
      <c r="E9" s="3" t="s">
        <v>35</v>
      </c>
      <c r="F9" s="3"/>
      <c r="G9" s="3"/>
      <c r="H9" s="16" t="s">
        <v>87</v>
      </c>
      <c r="I9" s="11" t="s">
        <v>155</v>
      </c>
      <c r="J9" s="7">
        <f t="shared" si="0"/>
        <v>57</v>
      </c>
      <c r="K9" s="35" t="s">
        <v>178</v>
      </c>
    </row>
    <row r="10" spans="1:12" ht="75" x14ac:dyDescent="0.25">
      <c r="A10" s="23" t="s">
        <v>14</v>
      </c>
      <c r="B10" s="3" t="s">
        <v>18</v>
      </c>
      <c r="C10" s="3">
        <v>33.6</v>
      </c>
      <c r="D10" s="3" t="s">
        <v>16</v>
      </c>
      <c r="E10" s="3" t="s">
        <v>35</v>
      </c>
      <c r="F10" s="3"/>
      <c r="G10" s="3" t="s">
        <v>75</v>
      </c>
      <c r="H10" s="16" t="s">
        <v>87</v>
      </c>
      <c r="I10" s="11" t="s">
        <v>155</v>
      </c>
      <c r="J10" s="7">
        <f t="shared" si="0"/>
        <v>67.2</v>
      </c>
      <c r="K10" s="35" t="s">
        <v>178</v>
      </c>
    </row>
    <row r="11" spans="1:12" ht="30" x14ac:dyDescent="0.25">
      <c r="A11" s="23" t="s">
        <v>44</v>
      </c>
      <c r="B11" s="3" t="s">
        <v>33</v>
      </c>
      <c r="C11" s="3">
        <v>6.14</v>
      </c>
      <c r="D11" s="3" t="s">
        <v>76</v>
      </c>
      <c r="E11" s="3" t="s">
        <v>35</v>
      </c>
      <c r="F11" s="3"/>
      <c r="G11" s="3"/>
      <c r="H11" s="16" t="s">
        <v>87</v>
      </c>
      <c r="I11" s="11" t="s">
        <v>155</v>
      </c>
      <c r="J11" s="7">
        <f t="shared" si="0"/>
        <v>12.28</v>
      </c>
      <c r="K11" s="35" t="s">
        <v>178</v>
      </c>
    </row>
    <row r="12" spans="1:12" ht="45" x14ac:dyDescent="0.25">
      <c r="A12" s="23" t="s">
        <v>45</v>
      </c>
      <c r="B12" s="3" t="s">
        <v>46</v>
      </c>
      <c r="C12" s="3">
        <v>3.8</v>
      </c>
      <c r="D12" s="3" t="s">
        <v>76</v>
      </c>
      <c r="E12" s="3" t="s">
        <v>35</v>
      </c>
      <c r="F12" s="3"/>
      <c r="G12" s="3" t="s">
        <v>77</v>
      </c>
      <c r="H12" s="16" t="s">
        <v>87</v>
      </c>
      <c r="I12" s="11" t="s">
        <v>155</v>
      </c>
      <c r="J12" s="7">
        <f t="shared" si="0"/>
        <v>7.6</v>
      </c>
      <c r="K12" s="35" t="s">
        <v>178</v>
      </c>
    </row>
    <row r="13" spans="1:12" s="2" customFormat="1" x14ac:dyDescent="0.25">
      <c r="A13" s="62" t="s">
        <v>37</v>
      </c>
      <c r="B13" s="63"/>
      <c r="C13" s="4">
        <f>SUM(C4+C5+C6+C7+C8+C9+C10+C11+C12)</f>
        <v>309.94</v>
      </c>
      <c r="D13" s="4"/>
      <c r="E13" s="4"/>
      <c r="F13" s="4"/>
      <c r="G13" s="4"/>
      <c r="H13" s="18"/>
      <c r="I13" s="11"/>
      <c r="J13" s="8"/>
      <c r="K13" s="36"/>
    </row>
    <row r="14" spans="1:12" x14ac:dyDescent="0.25">
      <c r="A14" s="64" t="s">
        <v>156</v>
      </c>
      <c r="B14" s="65"/>
      <c r="C14" s="65"/>
      <c r="D14" s="65"/>
      <c r="E14" s="65"/>
      <c r="F14" s="65"/>
      <c r="G14" s="65"/>
      <c r="H14" s="65"/>
      <c r="I14" s="66"/>
      <c r="J14" s="7"/>
    </row>
    <row r="15" spans="1:12" ht="90" x14ac:dyDescent="0.25">
      <c r="A15" s="23"/>
      <c r="B15" s="3" t="s">
        <v>19</v>
      </c>
      <c r="C15" s="3">
        <v>50</v>
      </c>
      <c r="D15" s="3" t="s">
        <v>20</v>
      </c>
      <c r="E15" s="3" t="s">
        <v>197</v>
      </c>
      <c r="F15" s="3" t="s">
        <v>41</v>
      </c>
      <c r="G15" s="3" t="s">
        <v>78</v>
      </c>
      <c r="H15" s="37" t="s">
        <v>208</v>
      </c>
      <c r="I15" s="11" t="s">
        <v>195</v>
      </c>
      <c r="J15" s="7">
        <f>SUM(C15*0.8/0.4)</f>
        <v>100</v>
      </c>
      <c r="K15" s="35" t="s">
        <v>178</v>
      </c>
    </row>
    <row r="16" spans="1:12" ht="30" x14ac:dyDescent="0.25">
      <c r="A16" s="23"/>
      <c r="B16" s="3" t="s">
        <v>157</v>
      </c>
      <c r="C16" s="3">
        <v>6.3</v>
      </c>
      <c r="D16" s="3" t="s">
        <v>158</v>
      </c>
      <c r="E16" s="3" t="s">
        <v>36</v>
      </c>
      <c r="F16" s="3"/>
      <c r="G16" s="3" t="s">
        <v>175</v>
      </c>
      <c r="H16" s="32"/>
      <c r="I16" s="11" t="s">
        <v>161</v>
      </c>
      <c r="J16" s="7"/>
      <c r="K16" s="35" t="s">
        <v>178</v>
      </c>
    </row>
    <row r="17" spans="1:12" x14ac:dyDescent="0.25">
      <c r="A17" s="67" t="s">
        <v>159</v>
      </c>
      <c r="B17" s="68"/>
      <c r="C17" s="3">
        <f>SUM(C13-C15-C16)</f>
        <v>253.64</v>
      </c>
      <c r="D17" s="69" t="s">
        <v>160</v>
      </c>
      <c r="E17" s="70"/>
      <c r="F17" s="70"/>
      <c r="G17" s="70"/>
      <c r="H17" s="70"/>
      <c r="I17" s="71"/>
      <c r="J17" s="7"/>
    </row>
    <row r="18" spans="1:12" ht="28.9" customHeight="1" x14ac:dyDescent="0.25">
      <c r="A18" s="58" t="s">
        <v>83</v>
      </c>
      <c r="B18" s="59"/>
      <c r="C18" s="59"/>
      <c r="D18" s="59"/>
      <c r="E18" s="59"/>
      <c r="F18" s="59"/>
      <c r="G18" s="59"/>
      <c r="H18" s="52" t="s">
        <v>92</v>
      </c>
      <c r="I18" s="53"/>
      <c r="J18" s="7"/>
    </row>
    <row r="19" spans="1:12" ht="30" x14ac:dyDescent="0.25">
      <c r="A19" s="23">
        <v>23</v>
      </c>
      <c r="B19" s="3" t="s">
        <v>22</v>
      </c>
      <c r="C19" s="3">
        <v>2.2999999999999998</v>
      </c>
      <c r="D19" s="3" t="s">
        <v>81</v>
      </c>
      <c r="E19" s="3" t="s">
        <v>36</v>
      </c>
      <c r="F19" s="3" t="s">
        <v>41</v>
      </c>
      <c r="G19" s="3" t="s">
        <v>72</v>
      </c>
      <c r="H19" s="16" t="s">
        <v>91</v>
      </c>
      <c r="I19" s="11" t="s">
        <v>161</v>
      </c>
      <c r="J19" s="7">
        <f t="shared" ref="J19:J31" si="1">SUM(C19*0.8/0.4)</f>
        <v>4.5999999999999996</v>
      </c>
      <c r="K19" s="35" t="s">
        <v>178</v>
      </c>
    </row>
    <row r="20" spans="1:12" ht="30" x14ac:dyDescent="0.25">
      <c r="A20" s="23">
        <v>31</v>
      </c>
      <c r="B20" s="3" t="s">
        <v>24</v>
      </c>
      <c r="C20" s="3">
        <v>5.5</v>
      </c>
      <c r="D20" s="3" t="s">
        <v>81</v>
      </c>
      <c r="E20" s="3" t="s">
        <v>36</v>
      </c>
      <c r="F20" s="3" t="s">
        <v>41</v>
      </c>
      <c r="G20" s="3" t="s">
        <v>72</v>
      </c>
      <c r="H20" s="16" t="s">
        <v>91</v>
      </c>
      <c r="I20" s="11" t="s">
        <v>161</v>
      </c>
      <c r="J20" s="7">
        <f t="shared" si="1"/>
        <v>11</v>
      </c>
      <c r="K20" s="35" t="s">
        <v>178</v>
      </c>
    </row>
    <row r="21" spans="1:12" ht="30" x14ac:dyDescent="0.25">
      <c r="A21" s="23">
        <v>34</v>
      </c>
      <c r="B21" s="3" t="s">
        <v>23</v>
      </c>
      <c r="C21" s="3">
        <v>12</v>
      </c>
      <c r="D21" s="3" t="s">
        <v>81</v>
      </c>
      <c r="E21" s="3" t="s">
        <v>36</v>
      </c>
      <c r="F21" s="3" t="s">
        <v>41</v>
      </c>
      <c r="G21" s="3" t="s">
        <v>72</v>
      </c>
      <c r="H21" s="16" t="s">
        <v>91</v>
      </c>
      <c r="I21" s="11" t="s">
        <v>161</v>
      </c>
      <c r="J21" s="7">
        <f t="shared" si="1"/>
        <v>24.000000000000004</v>
      </c>
      <c r="K21" s="35" t="s">
        <v>178</v>
      </c>
    </row>
    <row r="22" spans="1:12" ht="60" x14ac:dyDescent="0.25">
      <c r="A22" s="23">
        <v>51</v>
      </c>
      <c r="B22" s="3" t="s">
        <v>85</v>
      </c>
      <c r="C22" s="3">
        <v>100</v>
      </c>
      <c r="D22" s="3" t="s">
        <v>81</v>
      </c>
      <c r="E22" s="3" t="s">
        <v>162</v>
      </c>
      <c r="F22" s="3"/>
      <c r="G22" s="3" t="s">
        <v>72</v>
      </c>
      <c r="H22" s="17" t="s">
        <v>179</v>
      </c>
      <c r="I22" s="11" t="s">
        <v>200</v>
      </c>
      <c r="J22" s="7">
        <f t="shared" si="1"/>
        <v>200</v>
      </c>
      <c r="K22" s="35" t="s">
        <v>201</v>
      </c>
      <c r="L22" s="30"/>
    </row>
    <row r="23" spans="1:12" ht="30" x14ac:dyDescent="0.25">
      <c r="A23" s="23">
        <v>114</v>
      </c>
      <c r="B23" s="3" t="s">
        <v>25</v>
      </c>
      <c r="C23" s="3">
        <v>9.6</v>
      </c>
      <c r="D23" s="3" t="s">
        <v>81</v>
      </c>
      <c r="E23" s="3" t="s">
        <v>36</v>
      </c>
      <c r="F23" s="3" t="s">
        <v>41</v>
      </c>
      <c r="G23" s="3" t="s">
        <v>72</v>
      </c>
      <c r="H23" s="16" t="s">
        <v>91</v>
      </c>
      <c r="I23" s="11" t="s">
        <v>161</v>
      </c>
      <c r="J23" s="7">
        <f t="shared" si="1"/>
        <v>19.2</v>
      </c>
      <c r="K23" s="35" t="s">
        <v>178</v>
      </c>
    </row>
    <row r="24" spans="1:12" ht="30" x14ac:dyDescent="0.25">
      <c r="A24" s="23">
        <v>135</v>
      </c>
      <c r="B24" s="3" t="s">
        <v>26</v>
      </c>
      <c r="C24" s="3">
        <v>1.4</v>
      </c>
      <c r="D24" s="3" t="s">
        <v>81</v>
      </c>
      <c r="E24" s="3" t="s">
        <v>162</v>
      </c>
      <c r="F24" s="3"/>
      <c r="G24" s="3" t="s">
        <v>72</v>
      </c>
      <c r="H24" s="16" t="s">
        <v>93</v>
      </c>
      <c r="I24" s="11" t="s">
        <v>163</v>
      </c>
      <c r="J24" s="7">
        <v>0</v>
      </c>
      <c r="K24" s="35" t="s">
        <v>178</v>
      </c>
    </row>
    <row r="25" spans="1:12" ht="30" x14ac:dyDescent="0.25">
      <c r="A25" s="23">
        <v>172</v>
      </c>
      <c r="B25" s="3" t="s">
        <v>27</v>
      </c>
      <c r="C25" s="3">
        <v>1.8</v>
      </c>
      <c r="D25" s="3" t="s">
        <v>81</v>
      </c>
      <c r="E25" s="3" t="s">
        <v>162</v>
      </c>
      <c r="F25" s="3"/>
      <c r="G25" s="3" t="s">
        <v>72</v>
      </c>
      <c r="H25" s="16" t="s">
        <v>93</v>
      </c>
      <c r="I25" s="11" t="s">
        <v>163</v>
      </c>
      <c r="J25" s="7">
        <v>0</v>
      </c>
      <c r="K25" s="35" t="s">
        <v>178</v>
      </c>
    </row>
    <row r="26" spans="1:12" ht="30" x14ac:dyDescent="0.25">
      <c r="A26" s="23">
        <v>194</v>
      </c>
      <c r="B26" s="3" t="s">
        <v>28</v>
      </c>
      <c r="C26" s="3">
        <v>62</v>
      </c>
      <c r="D26" s="3" t="s">
        <v>71</v>
      </c>
      <c r="E26" s="3" t="s">
        <v>36</v>
      </c>
      <c r="F26" s="3" t="s">
        <v>41</v>
      </c>
      <c r="G26" s="3" t="s">
        <v>72</v>
      </c>
      <c r="H26" s="16" t="s">
        <v>91</v>
      </c>
      <c r="I26" s="11" t="s">
        <v>161</v>
      </c>
      <c r="J26" s="7">
        <f t="shared" si="1"/>
        <v>124</v>
      </c>
      <c r="K26" s="35" t="s">
        <v>178</v>
      </c>
    </row>
    <row r="27" spans="1:12" ht="105" x14ac:dyDescent="0.25">
      <c r="A27" s="23">
        <v>205</v>
      </c>
      <c r="B27" s="3" t="s">
        <v>29</v>
      </c>
      <c r="C27" s="3">
        <v>50</v>
      </c>
      <c r="D27" s="3" t="s">
        <v>80</v>
      </c>
      <c r="E27" s="3" t="s">
        <v>164</v>
      </c>
      <c r="F27" s="3"/>
      <c r="G27" s="3" t="s">
        <v>79</v>
      </c>
      <c r="H27" s="17" t="s">
        <v>202</v>
      </c>
      <c r="I27" s="11" t="s">
        <v>154</v>
      </c>
      <c r="J27" s="7">
        <f t="shared" si="1"/>
        <v>100</v>
      </c>
      <c r="K27" s="35" t="s">
        <v>178</v>
      </c>
      <c r="L27" s="31"/>
    </row>
    <row r="28" spans="1:12" ht="30" x14ac:dyDescent="0.25">
      <c r="A28" s="23">
        <v>210</v>
      </c>
      <c r="B28" s="3" t="s">
        <v>30</v>
      </c>
      <c r="C28" s="3">
        <v>13</v>
      </c>
      <c r="D28" s="3" t="s">
        <v>81</v>
      </c>
      <c r="E28" s="3" t="s">
        <v>36</v>
      </c>
      <c r="F28" s="3"/>
      <c r="G28" s="3" t="s">
        <v>180</v>
      </c>
      <c r="H28" s="16" t="s">
        <v>91</v>
      </c>
      <c r="I28" s="11" t="s">
        <v>165</v>
      </c>
      <c r="J28" s="7">
        <f t="shared" si="1"/>
        <v>26</v>
      </c>
      <c r="K28" s="35" t="s">
        <v>178</v>
      </c>
    </row>
    <row r="29" spans="1:12" ht="30" x14ac:dyDescent="0.25">
      <c r="A29" s="23">
        <v>210</v>
      </c>
      <c r="B29" s="3" t="s">
        <v>31</v>
      </c>
      <c r="C29" s="3">
        <v>12</v>
      </c>
      <c r="D29" s="3" t="s">
        <v>81</v>
      </c>
      <c r="E29" s="3" t="s">
        <v>36</v>
      </c>
      <c r="F29" s="3"/>
      <c r="G29" s="3" t="s">
        <v>180</v>
      </c>
      <c r="H29" s="16" t="s">
        <v>91</v>
      </c>
      <c r="I29" s="11" t="s">
        <v>165</v>
      </c>
      <c r="J29" s="7">
        <f t="shared" si="1"/>
        <v>24.000000000000004</v>
      </c>
      <c r="K29" s="35" t="s">
        <v>178</v>
      </c>
    </row>
    <row r="30" spans="1:12" ht="30" x14ac:dyDescent="0.25">
      <c r="A30" s="23">
        <v>210</v>
      </c>
      <c r="B30" s="3" t="s">
        <v>32</v>
      </c>
      <c r="C30" s="3">
        <v>14</v>
      </c>
      <c r="D30" s="3" t="s">
        <v>81</v>
      </c>
      <c r="E30" s="3" t="s">
        <v>36</v>
      </c>
      <c r="F30" s="3" t="s">
        <v>41</v>
      </c>
      <c r="G30" s="3" t="s">
        <v>72</v>
      </c>
      <c r="H30" s="16" t="s">
        <v>91</v>
      </c>
      <c r="I30" s="11" t="s">
        <v>165</v>
      </c>
      <c r="J30" s="7">
        <f t="shared" si="1"/>
        <v>28</v>
      </c>
      <c r="K30" s="35" t="s">
        <v>178</v>
      </c>
    </row>
    <row r="31" spans="1:12" ht="30" x14ac:dyDescent="0.25">
      <c r="A31" s="23">
        <v>268</v>
      </c>
      <c r="B31" s="3" t="s">
        <v>33</v>
      </c>
      <c r="C31" s="3">
        <v>6</v>
      </c>
      <c r="D31" s="3" t="s">
        <v>81</v>
      </c>
      <c r="E31" s="3" t="s">
        <v>36</v>
      </c>
      <c r="F31" s="3"/>
      <c r="G31" s="3" t="s">
        <v>72</v>
      </c>
      <c r="H31" s="16" t="s">
        <v>91</v>
      </c>
      <c r="I31" s="11" t="s">
        <v>165</v>
      </c>
      <c r="J31" s="7">
        <f t="shared" si="1"/>
        <v>12.000000000000002</v>
      </c>
      <c r="K31" s="35" t="s">
        <v>178</v>
      </c>
    </row>
    <row r="32" spans="1:12" ht="45" x14ac:dyDescent="0.25">
      <c r="A32" s="23">
        <v>313</v>
      </c>
      <c r="B32" s="3" t="s">
        <v>34</v>
      </c>
      <c r="C32" s="3"/>
      <c r="D32" s="3" t="s">
        <v>81</v>
      </c>
      <c r="E32" s="3" t="s">
        <v>36</v>
      </c>
      <c r="F32" s="3"/>
      <c r="G32" s="3" t="s">
        <v>72</v>
      </c>
      <c r="H32" s="16" t="s">
        <v>94</v>
      </c>
      <c r="I32" s="11"/>
      <c r="J32" s="7"/>
    </row>
    <row r="33" spans="1:12" x14ac:dyDescent="0.25">
      <c r="A33" s="23"/>
      <c r="B33" s="3"/>
      <c r="C33" s="3"/>
      <c r="D33" s="3"/>
      <c r="E33" s="3"/>
      <c r="F33" s="3"/>
      <c r="G33" s="3"/>
      <c r="H33" s="16"/>
      <c r="I33" s="11"/>
      <c r="J33" s="7"/>
    </row>
    <row r="34" spans="1:12" s="2" customFormat="1" x14ac:dyDescent="0.25">
      <c r="A34" s="62" t="s">
        <v>70</v>
      </c>
      <c r="B34" s="63"/>
      <c r="C34" s="4">
        <f>SUM(C19+C20+C21+C23+C26+C30+C31)</f>
        <v>111.4</v>
      </c>
      <c r="D34" s="4"/>
      <c r="E34" s="4"/>
      <c r="F34" s="4"/>
      <c r="G34" s="4"/>
      <c r="H34" s="18"/>
      <c r="I34" s="11"/>
      <c r="J34" s="8"/>
      <c r="K34" s="36"/>
    </row>
    <row r="35" spans="1:12" x14ac:dyDescent="0.25">
      <c r="A35" s="23"/>
      <c r="B35" s="3"/>
      <c r="C35" s="3"/>
      <c r="D35" s="3"/>
      <c r="E35" s="3"/>
      <c r="F35" s="3"/>
      <c r="G35" s="3"/>
      <c r="H35" s="16"/>
      <c r="I35" s="11"/>
      <c r="J35" s="7"/>
    </row>
    <row r="36" spans="1:12" x14ac:dyDescent="0.25">
      <c r="A36" s="23"/>
      <c r="B36" s="3"/>
      <c r="C36" s="3"/>
      <c r="D36" s="3"/>
      <c r="E36" s="3"/>
      <c r="F36" s="3"/>
      <c r="G36" s="3"/>
      <c r="H36" s="16"/>
      <c r="I36" s="11"/>
      <c r="J36" s="7"/>
    </row>
    <row r="37" spans="1:12" s="2" customFormat="1" x14ac:dyDescent="0.25">
      <c r="A37" s="54" t="s">
        <v>95</v>
      </c>
      <c r="B37" s="55"/>
      <c r="C37" s="4"/>
      <c r="D37" s="4"/>
      <c r="E37" s="4"/>
      <c r="F37" s="4"/>
      <c r="G37" s="4"/>
      <c r="H37" s="18"/>
      <c r="I37" s="11"/>
      <c r="J37" s="8"/>
      <c r="K37" s="36"/>
    </row>
    <row r="38" spans="1:12" x14ac:dyDescent="0.25">
      <c r="A38" s="23"/>
      <c r="B38" s="3"/>
      <c r="C38" s="3"/>
      <c r="D38" s="3"/>
      <c r="E38" s="3"/>
      <c r="F38" s="3"/>
      <c r="G38" s="3"/>
      <c r="H38" s="16"/>
      <c r="I38" s="11"/>
      <c r="J38" s="7"/>
    </row>
    <row r="39" spans="1:12" x14ac:dyDescent="0.25">
      <c r="A39" s="23"/>
      <c r="B39" s="3"/>
      <c r="C39" s="3"/>
      <c r="D39" s="3"/>
      <c r="E39" s="3"/>
      <c r="F39" s="3"/>
      <c r="G39" s="3"/>
      <c r="H39" s="16"/>
      <c r="I39" s="11"/>
      <c r="J39" s="7"/>
    </row>
    <row r="40" spans="1:12" ht="28.9" customHeight="1" x14ac:dyDescent="0.25">
      <c r="A40" s="58" t="s">
        <v>39</v>
      </c>
      <c r="B40" s="59"/>
      <c r="C40" s="59"/>
      <c r="D40" s="59"/>
      <c r="E40" s="59"/>
      <c r="F40" s="59"/>
      <c r="G40" s="59"/>
      <c r="H40" s="56" t="s">
        <v>92</v>
      </c>
      <c r="I40" s="57"/>
      <c r="J40" s="7"/>
    </row>
    <row r="41" spans="1:12" ht="60" x14ac:dyDescent="0.25">
      <c r="A41" s="23"/>
      <c r="B41" s="3" t="s">
        <v>42</v>
      </c>
      <c r="C41" s="3">
        <v>380</v>
      </c>
      <c r="D41" s="3"/>
      <c r="E41" s="3" t="s">
        <v>36</v>
      </c>
      <c r="F41" s="3"/>
      <c r="G41" s="3" t="s">
        <v>43</v>
      </c>
      <c r="H41" s="16" t="s">
        <v>96</v>
      </c>
      <c r="I41" s="11" t="s">
        <v>161</v>
      </c>
      <c r="J41" s="7">
        <v>0</v>
      </c>
      <c r="K41" s="35" t="s">
        <v>178</v>
      </c>
    </row>
    <row r="42" spans="1:12" x14ac:dyDescent="0.25">
      <c r="A42" s="23"/>
      <c r="B42" s="3"/>
      <c r="C42" s="3"/>
      <c r="D42" s="3"/>
      <c r="E42" s="3"/>
      <c r="F42" s="3"/>
      <c r="G42" s="3"/>
      <c r="H42" s="16"/>
      <c r="I42" s="11"/>
      <c r="J42" s="7"/>
    </row>
    <row r="43" spans="1:12" x14ac:dyDescent="0.25">
      <c r="A43" s="23"/>
      <c r="B43" s="3"/>
      <c r="C43" s="3"/>
      <c r="D43" s="3"/>
      <c r="E43" s="3"/>
      <c r="F43" s="3"/>
      <c r="G43" s="3"/>
      <c r="H43" s="16"/>
      <c r="I43" s="11"/>
      <c r="J43" s="7"/>
    </row>
    <row r="44" spans="1:12" x14ac:dyDescent="0.25">
      <c r="A44" s="23"/>
      <c r="B44" s="3"/>
      <c r="C44" s="3"/>
      <c r="D44" s="3"/>
      <c r="E44" s="3"/>
      <c r="F44" s="3"/>
      <c r="G44" s="3"/>
      <c r="H44" s="16"/>
      <c r="I44" s="11"/>
      <c r="J44" s="7"/>
    </row>
    <row r="45" spans="1:12" x14ac:dyDescent="0.25">
      <c r="A45" s="23"/>
      <c r="B45" s="3"/>
      <c r="C45" s="3"/>
      <c r="D45" s="3"/>
      <c r="E45" s="3"/>
      <c r="F45" s="3"/>
      <c r="G45" s="3"/>
      <c r="H45" s="16"/>
      <c r="I45" s="11"/>
      <c r="J45" s="7"/>
    </row>
    <row r="46" spans="1:12" ht="28.9" customHeight="1" x14ac:dyDescent="0.25">
      <c r="A46" s="58" t="s">
        <v>59</v>
      </c>
      <c r="B46" s="59"/>
      <c r="C46" s="59"/>
      <c r="D46" s="59"/>
      <c r="E46" s="59"/>
      <c r="F46" s="59"/>
      <c r="G46" s="59"/>
      <c r="H46" s="56" t="s">
        <v>99</v>
      </c>
      <c r="I46" s="57"/>
      <c r="J46" s="7"/>
    </row>
    <row r="47" spans="1:12" ht="240" x14ac:dyDescent="0.25">
      <c r="A47" s="23" t="s">
        <v>47</v>
      </c>
      <c r="B47" s="3" t="s">
        <v>48</v>
      </c>
      <c r="C47" s="3">
        <v>75</v>
      </c>
      <c r="D47" s="3" t="s">
        <v>16</v>
      </c>
      <c r="E47" s="3" t="s">
        <v>167</v>
      </c>
      <c r="F47" s="3"/>
      <c r="G47" s="3" t="s">
        <v>181</v>
      </c>
      <c r="H47" s="16" t="s">
        <v>204</v>
      </c>
      <c r="I47" s="11" t="s">
        <v>203</v>
      </c>
      <c r="J47" s="7">
        <f t="shared" ref="J47:J55" si="2">SUM(C47*0.8/0.4)</f>
        <v>150</v>
      </c>
      <c r="K47" s="35" t="s">
        <v>178</v>
      </c>
      <c r="L47" s="30"/>
    </row>
    <row r="48" spans="1:12" ht="210" x14ac:dyDescent="0.25">
      <c r="A48" s="23" t="s">
        <v>49</v>
      </c>
      <c r="B48" s="3" t="s">
        <v>50</v>
      </c>
      <c r="C48" s="3">
        <v>69.3</v>
      </c>
      <c r="D48" s="3" t="s">
        <v>51</v>
      </c>
      <c r="E48" s="3" t="s">
        <v>168</v>
      </c>
      <c r="F48" s="3"/>
      <c r="G48" s="3" t="s">
        <v>52</v>
      </c>
      <c r="H48" s="19" t="s">
        <v>182</v>
      </c>
      <c r="I48" s="11" t="s">
        <v>166</v>
      </c>
      <c r="J48" s="7">
        <f t="shared" si="2"/>
        <v>138.6</v>
      </c>
      <c r="K48" s="35" t="s">
        <v>178</v>
      </c>
    </row>
    <row r="49" spans="1:18" ht="60" x14ac:dyDescent="0.25">
      <c r="A49" s="23" t="s">
        <v>53</v>
      </c>
      <c r="B49" s="3" t="s">
        <v>50</v>
      </c>
      <c r="C49" s="3">
        <v>122.2</v>
      </c>
      <c r="D49" s="3" t="s">
        <v>51</v>
      </c>
      <c r="E49" s="3" t="s">
        <v>168</v>
      </c>
      <c r="F49" s="3"/>
      <c r="G49" s="3" t="s">
        <v>66</v>
      </c>
      <c r="H49" s="16" t="s">
        <v>97</v>
      </c>
      <c r="I49" s="11" t="s">
        <v>98</v>
      </c>
      <c r="J49" s="7">
        <f t="shared" si="2"/>
        <v>244.4</v>
      </c>
      <c r="K49" s="35" t="s">
        <v>178</v>
      </c>
    </row>
    <row r="50" spans="1:18" ht="60" x14ac:dyDescent="0.25">
      <c r="A50" s="23" t="s">
        <v>54</v>
      </c>
      <c r="B50" s="3" t="s">
        <v>50</v>
      </c>
      <c r="C50" s="3">
        <v>23.9</v>
      </c>
      <c r="D50" s="3" t="s">
        <v>51</v>
      </c>
      <c r="E50" s="3" t="s">
        <v>168</v>
      </c>
      <c r="F50" s="3"/>
      <c r="G50" s="3" t="s">
        <v>66</v>
      </c>
      <c r="H50" s="16" t="s">
        <v>97</v>
      </c>
      <c r="I50" s="11" t="s">
        <v>98</v>
      </c>
      <c r="J50" s="7">
        <f t="shared" si="2"/>
        <v>47.8</v>
      </c>
      <c r="K50" s="35" t="s">
        <v>178</v>
      </c>
    </row>
    <row r="51" spans="1:18" ht="135" x14ac:dyDescent="0.25">
      <c r="A51" s="23" t="s">
        <v>67</v>
      </c>
      <c r="B51" s="3" t="s">
        <v>68</v>
      </c>
      <c r="C51" s="3">
        <v>203</v>
      </c>
      <c r="D51" s="3" t="s">
        <v>16</v>
      </c>
      <c r="E51" s="3" t="s">
        <v>169</v>
      </c>
      <c r="F51" s="3"/>
      <c r="G51" s="3" t="s">
        <v>69</v>
      </c>
      <c r="H51" s="17" t="s">
        <v>183</v>
      </c>
      <c r="I51" s="11" t="s">
        <v>184</v>
      </c>
      <c r="J51" s="7">
        <f t="shared" si="2"/>
        <v>406</v>
      </c>
      <c r="K51" s="35" t="s">
        <v>178</v>
      </c>
    </row>
    <row r="52" spans="1:18" ht="75" x14ac:dyDescent="0.25">
      <c r="A52" s="23" t="s">
        <v>55</v>
      </c>
      <c r="B52" s="3" t="s">
        <v>56</v>
      </c>
      <c r="C52" s="3">
        <v>301</v>
      </c>
      <c r="D52" s="3" t="s">
        <v>16</v>
      </c>
      <c r="E52" s="3" t="s">
        <v>169</v>
      </c>
      <c r="F52" s="3"/>
      <c r="G52" s="3" t="s">
        <v>84</v>
      </c>
      <c r="H52" s="16"/>
      <c r="I52" s="11" t="s">
        <v>89</v>
      </c>
      <c r="J52" s="7">
        <f t="shared" si="2"/>
        <v>602</v>
      </c>
      <c r="K52" s="35" t="s">
        <v>178</v>
      </c>
    </row>
    <row r="53" spans="1:18" ht="60" x14ac:dyDescent="0.25">
      <c r="A53" s="23" t="s">
        <v>58</v>
      </c>
      <c r="B53" s="3" t="s">
        <v>56</v>
      </c>
      <c r="C53" s="3">
        <v>209.7</v>
      </c>
      <c r="D53" s="3" t="s">
        <v>16</v>
      </c>
      <c r="E53" s="3" t="s">
        <v>169</v>
      </c>
      <c r="F53" s="3"/>
      <c r="G53" s="3" t="s">
        <v>57</v>
      </c>
      <c r="H53" s="16"/>
      <c r="I53" s="11" t="s">
        <v>89</v>
      </c>
      <c r="J53" s="7">
        <f t="shared" si="2"/>
        <v>419.4</v>
      </c>
      <c r="K53" s="35" t="s">
        <v>178</v>
      </c>
    </row>
    <row r="54" spans="1:18" ht="60" x14ac:dyDescent="0.25">
      <c r="A54" s="23" t="s">
        <v>60</v>
      </c>
      <c r="B54" s="3" t="s">
        <v>61</v>
      </c>
      <c r="C54" s="3">
        <v>7.7</v>
      </c>
      <c r="D54" s="3" t="s">
        <v>16</v>
      </c>
      <c r="E54" s="3" t="s">
        <v>168</v>
      </c>
      <c r="F54" s="3"/>
      <c r="G54" s="3" t="s">
        <v>62</v>
      </c>
      <c r="H54" s="16" t="s">
        <v>97</v>
      </c>
      <c r="I54" s="11" t="s">
        <v>89</v>
      </c>
      <c r="J54" s="7">
        <f t="shared" si="2"/>
        <v>15.4</v>
      </c>
      <c r="K54" s="35" t="s">
        <v>178</v>
      </c>
    </row>
    <row r="55" spans="1:18" ht="165" x14ac:dyDescent="0.25">
      <c r="A55" s="23" t="s">
        <v>63</v>
      </c>
      <c r="B55" s="3" t="s">
        <v>64</v>
      </c>
      <c r="C55" s="3">
        <v>73</v>
      </c>
      <c r="D55" s="3" t="s">
        <v>16</v>
      </c>
      <c r="E55" s="3" t="s">
        <v>168</v>
      </c>
      <c r="F55" s="3"/>
      <c r="G55" s="3" t="s">
        <v>65</v>
      </c>
      <c r="H55" s="16" t="s">
        <v>185</v>
      </c>
      <c r="I55" s="11" t="s">
        <v>170</v>
      </c>
      <c r="J55" s="7">
        <f t="shared" si="2"/>
        <v>146</v>
      </c>
      <c r="K55" s="35" t="s">
        <v>178</v>
      </c>
    </row>
    <row r="56" spans="1:18" ht="43.9" customHeight="1" thickBot="1" x14ac:dyDescent="0.3">
      <c r="A56" s="72" t="s">
        <v>171</v>
      </c>
      <c r="B56" s="73"/>
      <c r="C56" s="13">
        <f>SUM(C47-C48-C49-C50+C51+C52+C53-C54-C55)</f>
        <v>492.59999999999991</v>
      </c>
      <c r="D56" s="13"/>
      <c r="E56" s="13"/>
      <c r="F56" s="13"/>
      <c r="G56" s="13"/>
      <c r="H56" s="20"/>
      <c r="I56" s="26"/>
      <c r="J56" s="7"/>
    </row>
    <row r="57" spans="1:18" x14ac:dyDescent="0.25">
      <c r="A57" s="24"/>
      <c r="B57" s="14"/>
      <c r="C57" s="14"/>
      <c r="D57" s="14"/>
      <c r="E57" s="14"/>
      <c r="F57" s="14"/>
      <c r="G57" s="14"/>
      <c r="H57" s="21"/>
      <c r="I57" s="27"/>
      <c r="J57" s="7"/>
    </row>
    <row r="58" spans="1:18" x14ac:dyDescent="0.25">
      <c r="A58" s="82" t="s">
        <v>122</v>
      </c>
      <c r="B58" s="83"/>
      <c r="C58" s="83"/>
      <c r="D58" s="83"/>
      <c r="E58" s="83"/>
      <c r="F58" s="83"/>
      <c r="G58" s="83"/>
      <c r="H58" s="83"/>
      <c r="I58" s="84"/>
      <c r="J58" s="7"/>
    </row>
    <row r="59" spans="1:18" s="10" customFormat="1" ht="30" x14ac:dyDescent="0.25">
      <c r="A59" s="22"/>
      <c r="B59" s="9"/>
      <c r="C59" s="9"/>
      <c r="D59" s="9"/>
      <c r="E59" s="9" t="s">
        <v>172</v>
      </c>
      <c r="F59" s="9"/>
      <c r="G59" s="9" t="s">
        <v>139</v>
      </c>
      <c r="H59" s="15" t="s">
        <v>86</v>
      </c>
      <c r="I59" s="11" t="s">
        <v>88</v>
      </c>
      <c r="J59" s="46"/>
      <c r="K59" s="47"/>
      <c r="L59" s="48"/>
      <c r="M59" s="48"/>
      <c r="N59" s="48"/>
      <c r="O59" s="48"/>
      <c r="P59" s="48"/>
      <c r="Q59" s="48"/>
      <c r="R59" s="48"/>
    </row>
    <row r="60" spans="1:18" ht="30" x14ac:dyDescent="0.25">
      <c r="A60" s="23" t="s">
        <v>100</v>
      </c>
      <c r="B60" s="3" t="s">
        <v>106</v>
      </c>
      <c r="C60" s="3">
        <v>2.8</v>
      </c>
      <c r="D60" s="3" t="s">
        <v>101</v>
      </c>
      <c r="E60" s="3"/>
      <c r="F60" s="3"/>
      <c r="G60" s="3" t="s">
        <v>140</v>
      </c>
      <c r="H60" s="16" t="s">
        <v>176</v>
      </c>
      <c r="I60" s="11" t="s">
        <v>89</v>
      </c>
      <c r="J60" s="7">
        <v>0</v>
      </c>
      <c r="K60" s="35" t="s">
        <v>178</v>
      </c>
    </row>
    <row r="61" spans="1:18" ht="135" x14ac:dyDescent="0.25">
      <c r="A61" s="23" t="s">
        <v>102</v>
      </c>
      <c r="B61" s="3" t="s">
        <v>106</v>
      </c>
      <c r="C61" s="3">
        <v>91.7</v>
      </c>
      <c r="D61" s="3" t="s">
        <v>101</v>
      </c>
      <c r="E61" s="3"/>
      <c r="F61" s="3"/>
      <c r="G61" s="3" t="s">
        <v>141</v>
      </c>
      <c r="H61" s="16" t="s">
        <v>177</v>
      </c>
      <c r="I61" s="11" t="s">
        <v>198</v>
      </c>
      <c r="J61" s="7">
        <v>0</v>
      </c>
      <c r="K61" s="35" t="s">
        <v>178</v>
      </c>
    </row>
    <row r="62" spans="1:18" x14ac:dyDescent="0.25">
      <c r="A62" s="23" t="s">
        <v>103</v>
      </c>
      <c r="B62" s="3" t="s">
        <v>106</v>
      </c>
      <c r="C62" s="3">
        <v>52</v>
      </c>
      <c r="D62" s="3" t="s">
        <v>104</v>
      </c>
      <c r="E62" s="3"/>
      <c r="F62" s="3"/>
      <c r="G62" s="3" t="s">
        <v>142</v>
      </c>
      <c r="H62" s="16" t="s">
        <v>176</v>
      </c>
      <c r="I62" s="11" t="s">
        <v>89</v>
      </c>
      <c r="J62" s="7">
        <v>0</v>
      </c>
      <c r="K62" s="35" t="s">
        <v>178</v>
      </c>
    </row>
    <row r="63" spans="1:18" ht="135" x14ac:dyDescent="0.25">
      <c r="A63" s="23" t="s">
        <v>125</v>
      </c>
      <c r="B63" s="3" t="s">
        <v>106</v>
      </c>
      <c r="C63" s="3">
        <v>91.4</v>
      </c>
      <c r="D63" s="3" t="s">
        <v>126</v>
      </c>
      <c r="E63" s="3"/>
      <c r="F63" s="3"/>
      <c r="G63" s="3" t="s">
        <v>143</v>
      </c>
      <c r="H63" s="16" t="s">
        <v>177</v>
      </c>
      <c r="I63" s="11" t="s">
        <v>186</v>
      </c>
      <c r="J63" s="7">
        <v>0</v>
      </c>
      <c r="K63" s="35" t="s">
        <v>178</v>
      </c>
    </row>
    <row r="64" spans="1:18" x14ac:dyDescent="0.25">
      <c r="A64" s="23" t="s">
        <v>108</v>
      </c>
      <c r="B64" s="3" t="s">
        <v>107</v>
      </c>
      <c r="C64" s="3">
        <v>44.1</v>
      </c>
      <c r="D64" s="3" t="s">
        <v>110</v>
      </c>
      <c r="E64" s="3"/>
      <c r="F64" s="3"/>
      <c r="G64" s="3" t="s">
        <v>143</v>
      </c>
      <c r="H64" s="16" t="s">
        <v>177</v>
      </c>
      <c r="I64" s="11" t="s">
        <v>89</v>
      </c>
      <c r="J64" s="7">
        <v>0</v>
      </c>
      <c r="K64" s="35" t="s">
        <v>178</v>
      </c>
    </row>
    <row r="65" spans="1:12" x14ac:dyDescent="0.25">
      <c r="A65" s="23" t="s">
        <v>109</v>
      </c>
      <c r="B65" s="3" t="s">
        <v>107</v>
      </c>
      <c r="C65" s="3">
        <v>35.200000000000003</v>
      </c>
      <c r="D65" s="3" t="s">
        <v>110</v>
      </c>
      <c r="E65" s="3"/>
      <c r="F65" s="3"/>
      <c r="G65" s="3" t="s">
        <v>143</v>
      </c>
      <c r="H65" s="16" t="s">
        <v>177</v>
      </c>
      <c r="I65" s="11" t="s">
        <v>89</v>
      </c>
      <c r="J65" s="7">
        <v>0</v>
      </c>
      <c r="K65" s="35" t="s">
        <v>178</v>
      </c>
    </row>
    <row r="66" spans="1:12" x14ac:dyDescent="0.25">
      <c r="A66" s="23" t="s">
        <v>105</v>
      </c>
      <c r="B66" s="3" t="s">
        <v>107</v>
      </c>
      <c r="C66" s="3">
        <v>47.6</v>
      </c>
      <c r="D66" s="3" t="s">
        <v>50</v>
      </c>
      <c r="E66" s="3"/>
      <c r="F66" s="3"/>
      <c r="G66" s="3" t="s">
        <v>143</v>
      </c>
      <c r="H66" s="16" t="s">
        <v>176</v>
      </c>
      <c r="I66" s="11" t="s">
        <v>89</v>
      </c>
      <c r="J66" s="7">
        <v>0</v>
      </c>
      <c r="K66" s="35" t="s">
        <v>178</v>
      </c>
    </row>
    <row r="67" spans="1:12" x14ac:dyDescent="0.25">
      <c r="A67" s="23" t="s">
        <v>115</v>
      </c>
      <c r="B67" s="3" t="s">
        <v>107</v>
      </c>
      <c r="C67" s="3">
        <v>28.5</v>
      </c>
      <c r="D67" s="3" t="s">
        <v>116</v>
      </c>
      <c r="E67" s="3"/>
      <c r="F67" s="3"/>
      <c r="G67" s="3" t="s">
        <v>144</v>
      </c>
      <c r="H67" s="16" t="s">
        <v>176</v>
      </c>
      <c r="I67" s="11" t="s">
        <v>89</v>
      </c>
      <c r="J67" s="7">
        <v>0</v>
      </c>
      <c r="K67" s="35" t="s">
        <v>178</v>
      </c>
    </row>
    <row r="68" spans="1:12" x14ac:dyDescent="0.25">
      <c r="A68" s="23" t="s">
        <v>134</v>
      </c>
      <c r="B68" s="3" t="s">
        <v>107</v>
      </c>
      <c r="C68" s="3">
        <v>95</v>
      </c>
      <c r="D68" s="3" t="s">
        <v>135</v>
      </c>
      <c r="E68" s="3"/>
      <c r="F68" s="3"/>
      <c r="G68" s="3" t="s">
        <v>142</v>
      </c>
      <c r="H68" s="16" t="s">
        <v>176</v>
      </c>
      <c r="I68" s="11" t="s">
        <v>89</v>
      </c>
      <c r="J68" s="7">
        <v>0</v>
      </c>
      <c r="K68" s="35" t="s">
        <v>178</v>
      </c>
    </row>
    <row r="69" spans="1:12" x14ac:dyDescent="0.25">
      <c r="A69" s="23" t="s">
        <v>136</v>
      </c>
      <c r="B69" s="3" t="s">
        <v>107</v>
      </c>
      <c r="C69" s="3">
        <v>229</v>
      </c>
      <c r="D69" s="3" t="s">
        <v>137</v>
      </c>
      <c r="E69" s="3"/>
      <c r="F69" s="3" t="s">
        <v>138</v>
      </c>
      <c r="G69" s="3" t="s">
        <v>142</v>
      </c>
      <c r="H69" s="16" t="s">
        <v>176</v>
      </c>
      <c r="I69" s="11" t="s">
        <v>89</v>
      </c>
      <c r="J69" s="7">
        <v>0</v>
      </c>
      <c r="K69" s="35" t="s">
        <v>178</v>
      </c>
    </row>
    <row r="70" spans="1:12" x14ac:dyDescent="0.25">
      <c r="A70" s="23" t="s">
        <v>127</v>
      </c>
      <c r="B70" s="3" t="s">
        <v>107</v>
      </c>
      <c r="C70" s="3">
        <v>9.9</v>
      </c>
      <c r="D70" s="3" t="s">
        <v>128</v>
      </c>
      <c r="E70" s="3"/>
      <c r="F70" s="3"/>
      <c r="G70" s="3" t="s">
        <v>142</v>
      </c>
      <c r="H70" s="16" t="s">
        <v>176</v>
      </c>
      <c r="I70" s="11" t="s">
        <v>89</v>
      </c>
      <c r="J70" s="7">
        <v>0</v>
      </c>
      <c r="K70" s="35" t="s">
        <v>178</v>
      </c>
    </row>
    <row r="71" spans="1:12" x14ac:dyDescent="0.25">
      <c r="A71" s="23" t="s">
        <v>111</v>
      </c>
      <c r="B71" s="3" t="s">
        <v>112</v>
      </c>
      <c r="C71" s="3">
        <v>27.7</v>
      </c>
      <c r="D71" s="3" t="s">
        <v>173</v>
      </c>
      <c r="E71" s="3" t="s">
        <v>174</v>
      </c>
      <c r="F71" s="3"/>
      <c r="G71" s="3" t="s">
        <v>145</v>
      </c>
      <c r="H71" s="16" t="s">
        <v>176</v>
      </c>
      <c r="I71" s="11" t="s">
        <v>89</v>
      </c>
      <c r="J71" s="7">
        <f t="shared" ref="J71:J79" si="3">SUM(C71*0.8/0.4)</f>
        <v>55.4</v>
      </c>
      <c r="K71" s="35" t="s">
        <v>178</v>
      </c>
    </row>
    <row r="72" spans="1:12" x14ac:dyDescent="0.25">
      <c r="A72" s="23" t="s">
        <v>113</v>
      </c>
      <c r="B72" s="3" t="s">
        <v>112</v>
      </c>
      <c r="C72" s="3">
        <v>3.7</v>
      </c>
      <c r="D72" s="3" t="s">
        <v>114</v>
      </c>
      <c r="E72" s="3" t="s">
        <v>174</v>
      </c>
      <c r="F72" s="3"/>
      <c r="G72" s="3" t="s">
        <v>142</v>
      </c>
      <c r="H72" s="16" t="s">
        <v>176</v>
      </c>
      <c r="I72" s="11" t="s">
        <v>89</v>
      </c>
      <c r="J72" s="7">
        <f t="shared" si="3"/>
        <v>7.4</v>
      </c>
      <c r="K72" s="35" t="s">
        <v>178</v>
      </c>
    </row>
    <row r="73" spans="1:12" x14ac:dyDescent="0.25">
      <c r="A73" s="23" t="s">
        <v>117</v>
      </c>
      <c r="B73" s="3" t="s">
        <v>112</v>
      </c>
      <c r="C73" s="3">
        <v>26.4</v>
      </c>
      <c r="D73" s="3" t="s">
        <v>118</v>
      </c>
      <c r="E73" s="3" t="s">
        <v>174</v>
      </c>
      <c r="F73" s="3"/>
      <c r="G73" s="3" t="s">
        <v>148</v>
      </c>
      <c r="H73" s="16" t="s">
        <v>176</v>
      </c>
      <c r="I73" s="11" t="s">
        <v>89</v>
      </c>
      <c r="J73" s="7">
        <f t="shared" si="3"/>
        <v>52.8</v>
      </c>
      <c r="K73" s="35" t="s">
        <v>178</v>
      </c>
    </row>
    <row r="74" spans="1:12" x14ac:dyDescent="0.25">
      <c r="A74" s="23" t="s">
        <v>119</v>
      </c>
      <c r="B74" s="3" t="s">
        <v>112</v>
      </c>
      <c r="C74" s="3">
        <v>8.1999999999999993</v>
      </c>
      <c r="D74" s="3" t="s">
        <v>120</v>
      </c>
      <c r="E74" s="3" t="s">
        <v>174</v>
      </c>
      <c r="F74" s="3"/>
      <c r="G74" s="3" t="s">
        <v>149</v>
      </c>
      <c r="H74" s="16" t="s">
        <v>176</v>
      </c>
      <c r="I74" s="11" t="s">
        <v>89</v>
      </c>
      <c r="J74" s="7">
        <f t="shared" si="3"/>
        <v>16.399999999999999</v>
      </c>
      <c r="K74" s="35" t="s">
        <v>178</v>
      </c>
    </row>
    <row r="75" spans="1:12" ht="30" x14ac:dyDescent="0.25">
      <c r="A75" s="23" t="s">
        <v>121</v>
      </c>
      <c r="B75" s="3" t="s">
        <v>112</v>
      </c>
      <c r="C75" s="3">
        <v>17.3</v>
      </c>
      <c r="D75" s="3" t="s">
        <v>120</v>
      </c>
      <c r="E75" s="3" t="s">
        <v>174</v>
      </c>
      <c r="F75" s="3"/>
      <c r="G75" s="3" t="s">
        <v>150</v>
      </c>
      <c r="H75" s="16" t="s">
        <v>176</v>
      </c>
      <c r="I75" s="11" t="s">
        <v>89</v>
      </c>
      <c r="J75" s="7">
        <f t="shared" si="3"/>
        <v>34.6</v>
      </c>
      <c r="K75" s="35" t="s">
        <v>178</v>
      </c>
    </row>
    <row r="76" spans="1:12" x14ac:dyDescent="0.25">
      <c r="A76" s="23" t="s">
        <v>123</v>
      </c>
      <c r="B76" s="3" t="s">
        <v>112</v>
      </c>
      <c r="C76" s="3">
        <v>16.8</v>
      </c>
      <c r="D76" s="3" t="s">
        <v>124</v>
      </c>
      <c r="E76" s="3" t="s">
        <v>168</v>
      </c>
      <c r="F76" s="3"/>
      <c r="G76" s="3" t="s">
        <v>142</v>
      </c>
      <c r="H76" s="16" t="s">
        <v>177</v>
      </c>
      <c r="I76" s="11" t="s">
        <v>89</v>
      </c>
      <c r="J76" s="7">
        <f t="shared" si="3"/>
        <v>33.6</v>
      </c>
      <c r="K76" s="35" t="s">
        <v>178</v>
      </c>
    </row>
    <row r="77" spans="1:12" x14ac:dyDescent="0.25">
      <c r="A77" s="23" t="s">
        <v>146</v>
      </c>
      <c r="B77" s="3" t="s">
        <v>112</v>
      </c>
      <c r="C77" s="3">
        <v>2.6</v>
      </c>
      <c r="D77" s="3" t="s">
        <v>114</v>
      </c>
      <c r="E77" s="3" t="s">
        <v>168</v>
      </c>
      <c r="F77" s="3"/>
      <c r="G77" s="3" t="s">
        <v>142</v>
      </c>
      <c r="H77" s="16" t="s">
        <v>177</v>
      </c>
      <c r="I77" s="11" t="s">
        <v>89</v>
      </c>
      <c r="J77" s="7">
        <f t="shared" si="3"/>
        <v>5.2</v>
      </c>
      <c r="K77" s="35" t="s">
        <v>178</v>
      </c>
    </row>
    <row r="78" spans="1:12" x14ac:dyDescent="0.25">
      <c r="A78" s="23" t="s">
        <v>129</v>
      </c>
      <c r="B78" s="3" t="s">
        <v>112</v>
      </c>
      <c r="C78" s="3">
        <v>76.3</v>
      </c>
      <c r="D78" s="3" t="s">
        <v>130</v>
      </c>
      <c r="E78" s="3" t="s">
        <v>174</v>
      </c>
      <c r="F78" s="3"/>
      <c r="G78" s="3" t="s">
        <v>147</v>
      </c>
      <c r="H78" s="16" t="s">
        <v>176</v>
      </c>
      <c r="I78" s="11" t="s">
        <v>89</v>
      </c>
      <c r="J78" s="7">
        <f t="shared" si="3"/>
        <v>152.6</v>
      </c>
      <c r="K78" s="35" t="s">
        <v>178</v>
      </c>
    </row>
    <row r="79" spans="1:12" ht="60" x14ac:dyDescent="0.25">
      <c r="A79" s="23" t="s">
        <v>131</v>
      </c>
      <c r="B79" s="3" t="s">
        <v>132</v>
      </c>
      <c r="C79" s="3"/>
      <c r="D79" s="3" t="s">
        <v>133</v>
      </c>
      <c r="E79" s="3"/>
      <c r="F79" s="3"/>
      <c r="G79" s="3" t="s">
        <v>142</v>
      </c>
      <c r="H79" s="16" t="s">
        <v>205</v>
      </c>
      <c r="I79" s="11" t="s">
        <v>206</v>
      </c>
      <c r="J79" s="7">
        <f t="shared" si="3"/>
        <v>0</v>
      </c>
      <c r="K79" s="35" t="s">
        <v>178</v>
      </c>
      <c r="L79" s="31"/>
    </row>
    <row r="80" spans="1:12" x14ac:dyDescent="0.25">
      <c r="A80" s="23"/>
      <c r="B80" s="3"/>
      <c r="C80" s="3"/>
      <c r="D80" s="3"/>
      <c r="E80" s="3"/>
      <c r="F80" s="3"/>
      <c r="G80" s="3"/>
      <c r="H80" s="16"/>
      <c r="I80" s="11"/>
    </row>
    <row r="81" spans="1:12" x14ac:dyDescent="0.25">
      <c r="A81" s="23"/>
      <c r="B81" s="3"/>
      <c r="C81" s="3"/>
      <c r="D81" s="3"/>
      <c r="E81" s="3"/>
      <c r="F81" s="3"/>
      <c r="G81" s="3"/>
      <c r="H81" s="16"/>
      <c r="I81" s="11"/>
    </row>
    <row r="82" spans="1:12" x14ac:dyDescent="0.25">
      <c r="A82" s="72" t="s">
        <v>152</v>
      </c>
      <c r="B82" s="74"/>
      <c r="C82" s="74"/>
      <c r="D82" s="74"/>
      <c r="E82" s="74"/>
      <c r="F82" s="74"/>
      <c r="G82" s="74"/>
      <c r="H82" s="74"/>
      <c r="I82" s="75"/>
    </row>
    <row r="83" spans="1:12" x14ac:dyDescent="0.25">
      <c r="A83" s="76"/>
      <c r="B83" s="77"/>
      <c r="C83" s="77"/>
      <c r="D83" s="77"/>
      <c r="E83" s="77"/>
      <c r="F83" s="77"/>
      <c r="G83" s="77"/>
      <c r="H83" s="77"/>
      <c r="I83" s="78"/>
    </row>
    <row r="84" spans="1:12" x14ac:dyDescent="0.25">
      <c r="A84" s="79"/>
      <c r="B84" s="80"/>
      <c r="C84" s="80"/>
      <c r="D84" s="80"/>
      <c r="E84" s="80"/>
      <c r="F84" s="80"/>
      <c r="G84" s="80"/>
      <c r="H84" s="80"/>
      <c r="I84" s="81"/>
    </row>
    <row r="85" spans="1:12" ht="15.75" thickBot="1" x14ac:dyDescent="0.3">
      <c r="A85" s="44"/>
      <c r="B85" s="13"/>
      <c r="C85" s="13"/>
      <c r="D85" s="13"/>
      <c r="E85" s="13"/>
      <c r="F85" s="13"/>
      <c r="G85" s="13"/>
      <c r="H85" s="20"/>
      <c r="I85" s="26"/>
    </row>
    <row r="86" spans="1:12" s="42" customFormat="1" x14ac:dyDescent="0.25">
      <c r="A86" s="45"/>
      <c r="B86" s="49" t="s">
        <v>207</v>
      </c>
      <c r="C86" s="49"/>
      <c r="D86" s="49"/>
      <c r="E86" s="39"/>
      <c r="F86" s="39"/>
      <c r="G86" s="39"/>
      <c r="H86" s="40"/>
      <c r="I86" s="41"/>
      <c r="K86" s="43"/>
    </row>
    <row r="87" spans="1:12" ht="30" x14ac:dyDescent="0.25">
      <c r="A87" s="23" t="s">
        <v>187</v>
      </c>
      <c r="B87" s="3"/>
      <c r="C87" s="3"/>
      <c r="D87" s="3"/>
      <c r="E87" s="3"/>
      <c r="F87" s="3"/>
      <c r="G87" s="3"/>
      <c r="H87" s="16"/>
      <c r="I87" s="11"/>
    </row>
    <row r="88" spans="1:12" ht="60" x14ac:dyDescent="0.25">
      <c r="A88" s="23">
        <v>202</v>
      </c>
      <c r="B88" s="3" t="s">
        <v>188</v>
      </c>
      <c r="C88" s="3">
        <v>162</v>
      </c>
      <c r="D88" s="3"/>
      <c r="E88" s="3"/>
      <c r="F88" s="3"/>
      <c r="G88" s="3" t="s">
        <v>196</v>
      </c>
      <c r="H88" s="37" t="s">
        <v>199</v>
      </c>
      <c r="I88" s="11"/>
      <c r="K88" s="35" t="s">
        <v>178</v>
      </c>
      <c r="L88" s="31"/>
    </row>
    <row r="89" spans="1:12" x14ac:dyDescent="0.25">
      <c r="A89" s="23">
        <v>168</v>
      </c>
      <c r="B89" s="3" t="s">
        <v>189</v>
      </c>
      <c r="C89" s="3">
        <v>65</v>
      </c>
      <c r="D89" s="3"/>
      <c r="E89" s="3"/>
      <c r="F89" s="3"/>
      <c r="G89" s="3" t="s">
        <v>191</v>
      </c>
      <c r="H89" s="16" t="s">
        <v>195</v>
      </c>
      <c r="I89" s="11"/>
      <c r="K89" s="35" t="s">
        <v>178</v>
      </c>
    </row>
    <row r="90" spans="1:12" ht="30" x14ac:dyDescent="0.25">
      <c r="A90" s="23">
        <v>158</v>
      </c>
      <c r="B90" s="3" t="s">
        <v>193</v>
      </c>
      <c r="C90" s="3"/>
      <c r="D90" s="3"/>
      <c r="E90" s="3"/>
      <c r="F90" s="3"/>
      <c r="G90" s="3" t="s">
        <v>191</v>
      </c>
      <c r="H90" s="16" t="s">
        <v>195</v>
      </c>
      <c r="I90" s="11"/>
      <c r="K90" s="35" t="s">
        <v>178</v>
      </c>
    </row>
    <row r="91" spans="1:12" ht="60" x14ac:dyDescent="0.25">
      <c r="A91" s="23">
        <v>21</v>
      </c>
      <c r="B91" s="3" t="s">
        <v>190</v>
      </c>
      <c r="C91" s="3">
        <v>160</v>
      </c>
      <c r="D91" s="3"/>
      <c r="E91" s="3"/>
      <c r="F91" s="3"/>
      <c r="G91" s="3" t="s">
        <v>196</v>
      </c>
      <c r="H91" s="37" t="s">
        <v>199</v>
      </c>
      <c r="I91" s="11"/>
      <c r="K91" s="35" t="s">
        <v>178</v>
      </c>
      <c r="L91" s="31"/>
    </row>
    <row r="92" spans="1:12" ht="30" x14ac:dyDescent="0.25">
      <c r="A92" s="23">
        <v>189</v>
      </c>
      <c r="B92" s="3" t="s">
        <v>48</v>
      </c>
      <c r="C92" s="3">
        <v>192</v>
      </c>
      <c r="D92" s="3"/>
      <c r="E92" s="3"/>
      <c r="F92" s="3"/>
      <c r="G92" s="3" t="s">
        <v>194</v>
      </c>
      <c r="H92" s="16" t="s">
        <v>195</v>
      </c>
      <c r="I92" s="11"/>
      <c r="K92" s="35" t="s">
        <v>178</v>
      </c>
    </row>
    <row r="93" spans="1:12" ht="60.75" thickBot="1" x14ac:dyDescent="0.3">
      <c r="A93" s="25">
        <v>195</v>
      </c>
      <c r="B93" s="5" t="s">
        <v>192</v>
      </c>
      <c r="C93" s="5">
        <v>88</v>
      </c>
      <c r="D93" s="5"/>
      <c r="E93" s="5"/>
      <c r="F93" s="5"/>
      <c r="G93" s="5" t="s">
        <v>196</v>
      </c>
      <c r="H93" s="38" t="s">
        <v>199</v>
      </c>
      <c r="I93" s="28"/>
      <c r="K93" s="35" t="s">
        <v>178</v>
      </c>
      <c r="L93" s="31"/>
    </row>
  </sheetData>
  <mergeCells count="18">
    <mergeCell ref="A82:I84"/>
    <mergeCell ref="A58:I58"/>
    <mergeCell ref="B86:D86"/>
    <mergeCell ref="H1:I1"/>
    <mergeCell ref="H18:I18"/>
    <mergeCell ref="A37:B37"/>
    <mergeCell ref="H40:I40"/>
    <mergeCell ref="H46:I46"/>
    <mergeCell ref="A46:G46"/>
    <mergeCell ref="A1:G1"/>
    <mergeCell ref="A18:G18"/>
    <mergeCell ref="A13:B13"/>
    <mergeCell ref="A34:B34"/>
    <mergeCell ref="A40:G40"/>
    <mergeCell ref="A14:I14"/>
    <mergeCell ref="A17:B17"/>
    <mergeCell ref="D17:I17"/>
    <mergeCell ref="A56:B56"/>
  </mergeCells>
  <pageMargins left="0.7" right="0.7" top="0.75" bottom="0.75" header="0.3" footer="0.3"/>
  <pageSetup paperSize="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0A715761E53947B83F3B7006811905" ma:contentTypeVersion="0" ma:contentTypeDescription="Opprett et nytt dokument." ma:contentTypeScope="" ma:versionID="50e1f8702fef3f859fe46d1feacb75e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e2500873ed525c1cf306a41cba81e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B120DB-BDA0-48D9-883E-FD1497227D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FCD35B6-A4B1-4C83-81D1-E98E6BDFF0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30C96-B75B-4437-AC69-D020CE8F99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 Sørås</dc:creator>
  <cp:lastModifiedBy>Randi Sommerseth</cp:lastModifiedBy>
  <cp:lastPrinted>2020-06-15T12:54:57Z</cp:lastPrinted>
  <dcterms:created xsi:type="dcterms:W3CDTF">2020-04-15T16:08:07Z</dcterms:created>
  <dcterms:modified xsi:type="dcterms:W3CDTF">2020-10-30T10:40:46Z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0x010100410A715761E53947B83F3B7006811905</vt:lpwstr>
  </property>
</Properties>
</file>